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asky-my.sharepoint.com/personal/lobk_foa_dk/Documents/FOA Sydfyn/Værktøjer/"/>
    </mc:Choice>
  </mc:AlternateContent>
  <xr:revisionPtr revIDLastSave="0" documentId="8_{E5AB667C-22DD-4AA9-9F41-E0A7C9AC4303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10" i="1"/>
  <c r="D9" i="1"/>
  <c r="D8" i="1"/>
  <c r="D14" i="1"/>
  <c r="D15" i="1"/>
  <c r="D6" i="1" l="1"/>
  <c r="D11" i="1" s="1"/>
  <c r="D13" i="1" s="1"/>
  <c r="D16" i="1" s="1"/>
  <c r="B16" i="1" l="1"/>
  <c r="B19" i="1" l="1"/>
  <c r="D19" i="1" s="1"/>
  <c r="B18" i="1"/>
  <c r="D18" i="1" s="1"/>
  <c r="B17" i="1"/>
  <c r="D17" i="1" s="1"/>
  <c r="B20" i="1"/>
  <c r="D20" i="1" s="1"/>
  <c r="C23" i="1" l="1"/>
  <c r="B24" i="1" s="1"/>
  <c r="D22" i="1"/>
</calcChain>
</file>

<file path=xl/sharedStrings.xml><?xml version="1.0" encoding="utf-8"?>
<sst xmlns="http://schemas.openxmlformats.org/spreadsheetml/2006/main" count="30" uniqueCount="26">
  <si>
    <t>Månedsløn før pension og skatteberegning</t>
  </si>
  <si>
    <t>Månedsløn for fuldtidsansat</t>
  </si>
  <si>
    <t>Svarende til timeløn (incl.kva.og funk.løn)</t>
  </si>
  <si>
    <t>Månedsløn omregnet til aktuel besk.grad</t>
  </si>
  <si>
    <t>Løntrin</t>
  </si>
  <si>
    <t xml:space="preserve"> </t>
  </si>
  <si>
    <t>Heraf er 1/3 eget bidrag</t>
  </si>
  <si>
    <t>Månedsløn fuld tid pr. måned på aktuelt løntrin (se udsnittet ved side af)</t>
  </si>
  <si>
    <t>Gruppe 0</t>
  </si>
  <si>
    <t>Gruppe 1</t>
  </si>
  <si>
    <t>Samlet pensionbidrag 12,6%</t>
  </si>
  <si>
    <t>SOSU overenskomst</t>
  </si>
  <si>
    <t>Regionalt ansatte</t>
  </si>
  <si>
    <t>Regionale lønninger</t>
  </si>
  <si>
    <t>29%    aftentillæg for timer mellem 17-23</t>
  </si>
  <si>
    <t>32,5% nattillæg for timer mellem 23-06</t>
  </si>
  <si>
    <t>42%    tillæg for timer lørdag kl.06 til søndag kl.24</t>
  </si>
  <si>
    <t>50%    tillæg for søgnehelligdage</t>
  </si>
  <si>
    <t>Kun røde kursive felter skal indtastes, medmindre du er i grp 1, så skal du selv taste i den grønne boks</t>
  </si>
  <si>
    <t>Evt. Årlig kvalifikationsløn i 31.03.18 niv.</t>
  </si>
  <si>
    <t>Evt. Årligt funktionsløn i 31.03.18 niv.</t>
  </si>
  <si>
    <t>Evt. Årlig kval.løn i 31.03.18 niv./ ikke afh. af besk.grad</t>
  </si>
  <si>
    <t>Evt. Årligt funk.løn i 31.03.18 niv./ikke afh. af besk.grad</t>
  </si>
  <si>
    <t>Procentregulering pr.1/10-2022:</t>
  </si>
  <si>
    <t>Månedsløn med tillægsbetalinger pr. 01.10.22</t>
  </si>
  <si>
    <t>pr. 1.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</si>
</sst>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color indexed="10"/>
      <name val="Verdana"/>
      <family val="2"/>
    </font>
    <font>
      <i/>
      <sz val="8"/>
      <name val="Times New Roman"/>
      <family val="1"/>
    </font>
    <font>
      <b/>
      <i/>
      <sz val="8"/>
      <name val="Verdana"/>
      <family val="2"/>
    </font>
    <font>
      <sz val="9"/>
      <name val="Times New Roman"/>
      <family val="1"/>
    </font>
    <font>
      <sz val="12"/>
      <name val="TimesNewRomanPS"/>
    </font>
    <font>
      <u/>
      <sz val="8"/>
      <name val="Times New Roman"/>
      <family val="1"/>
    </font>
    <font>
      <b/>
      <sz val="6"/>
      <name val="Times New Roman"/>
      <family val="1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3" borderId="0" applyNumberFormat="0" applyBorder="0" applyAlignment="0" applyProtection="0"/>
  </cellStyleXfs>
  <cellXfs count="37">
    <xf numFmtId="0" fontId="0" fillId="0" borderId="0" xfId="0"/>
    <xf numFmtId="0" fontId="3" fillId="0" borderId="1" xfId="0" applyFont="1" applyBorder="1"/>
    <xf numFmtId="16" fontId="3" fillId="0" borderId="1" xfId="0" applyNumberFormat="1" applyFont="1" applyBorder="1"/>
    <xf numFmtId="0" fontId="4" fillId="0" borderId="1" xfId="0" applyFont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quotePrefix="1" applyFont="1"/>
    <xf numFmtId="0" fontId="8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8" fillId="0" borderId="1" xfId="1" applyFont="1" applyBorder="1"/>
    <xf numFmtId="164" fontId="3" fillId="0" borderId="1" xfId="0" applyNumberFormat="1" applyFont="1" applyBorder="1"/>
    <xf numFmtId="0" fontId="9" fillId="0" borderId="0" xfId="0" applyFont="1"/>
    <xf numFmtId="0" fontId="5" fillId="0" borderId="1" xfId="0" applyFont="1" applyBorder="1"/>
    <xf numFmtId="164" fontId="8" fillId="0" borderId="1" xfId="1" applyFont="1" applyBorder="1" applyAlignment="1">
      <alignment horizontal="center"/>
    </xf>
    <xf numFmtId="164" fontId="10" fillId="0" borderId="1" xfId="1" applyFont="1" applyBorder="1" applyAlignment="1">
      <alignment horizontal="center"/>
    </xf>
    <xf numFmtId="2" fontId="3" fillId="0" borderId="1" xfId="0" applyNumberFormat="1" applyFont="1" applyBorder="1"/>
    <xf numFmtId="0" fontId="10" fillId="0" borderId="1" xfId="0" applyFont="1" applyBorder="1" applyAlignment="1">
      <alignment horizontal="center"/>
    </xf>
    <xf numFmtId="164" fontId="3" fillId="0" borderId="1" xfId="1" applyFont="1" applyBorder="1"/>
    <xf numFmtId="164" fontId="4" fillId="0" borderId="1" xfId="0" applyNumberFormat="1" applyFont="1" applyBorder="1"/>
    <xf numFmtId="0" fontId="11" fillId="0" borderId="0" xfId="0" applyFont="1"/>
    <xf numFmtId="16" fontId="11" fillId="0" borderId="0" xfId="0" applyNumberFormat="1" applyFont="1"/>
    <xf numFmtId="164" fontId="7" fillId="0" borderId="0" xfId="1" applyFont="1"/>
    <xf numFmtId="0" fontId="13" fillId="0" borderId="0" xfId="0" applyFont="1"/>
    <xf numFmtId="2" fontId="7" fillId="0" borderId="0" xfId="0" applyNumberFormat="1" applyFont="1"/>
    <xf numFmtId="0" fontId="14" fillId="0" borderId="0" xfId="0" applyFont="1"/>
    <xf numFmtId="17" fontId="7" fillId="0" borderId="0" xfId="0" applyNumberFormat="1" applyFont="1"/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3" fontId="5" fillId="2" borderId="1" xfId="1" applyNumberFormat="1" applyFont="1" applyFill="1" applyBorder="1" applyAlignment="1"/>
    <xf numFmtId="164" fontId="5" fillId="2" borderId="1" xfId="1" applyFont="1" applyFill="1" applyBorder="1" applyAlignment="1">
      <alignment horizontal="center"/>
    </xf>
    <xf numFmtId="39" fontId="12" fillId="2" borderId="1" xfId="0" applyNumberFormat="1" applyFont="1" applyFill="1" applyBorder="1"/>
    <xf numFmtId="164" fontId="15" fillId="3" borderId="1" xfId="2" applyNumberFormat="1" applyBorder="1"/>
  </cellXfs>
  <cellStyles count="3">
    <cellStyle name="Farve3" xfId="2" builtinId="37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view="pageBreakPreview" zoomScale="115" zoomScaleNormal="100" zoomScaleSheetLayoutView="115" workbookViewId="0">
      <selection activeCell="B6" sqref="B6"/>
    </sheetView>
  </sheetViews>
  <sheetFormatPr defaultColWidth="9.140625" defaultRowHeight="11.25"/>
  <cols>
    <col min="1" max="1" width="60.85546875" style="6" customWidth="1"/>
    <col min="2" max="2" width="8" style="6" customWidth="1"/>
    <col min="3" max="3" width="18" style="6" customWidth="1"/>
    <col min="4" max="4" width="15.140625" style="6" customWidth="1"/>
    <col min="5" max="5" width="6" style="6" customWidth="1"/>
    <col min="6" max="6" width="14" style="6" customWidth="1"/>
    <col min="7" max="7" width="18.42578125" style="6" customWidth="1"/>
    <col min="8" max="8" width="17" style="6" customWidth="1"/>
    <col min="9" max="9" width="34.5703125" style="6" customWidth="1"/>
    <col min="10" max="10" width="9.28515625" style="6" bestFit="1" customWidth="1"/>
    <col min="11" max="11" width="12.7109375" style="6" bestFit="1" customWidth="1"/>
    <col min="12" max="12" width="12.140625" style="6" customWidth="1"/>
    <col min="13" max="16384" width="9.140625" style="6"/>
  </cols>
  <sheetData>
    <row r="1" spans="1:10" ht="18" customHeight="1">
      <c r="A1" s="4" t="s">
        <v>24</v>
      </c>
      <c r="B1" s="4"/>
      <c r="C1" s="4"/>
      <c r="D1" s="4"/>
      <c r="E1" s="5" t="s">
        <v>13</v>
      </c>
    </row>
    <row r="2" spans="1:10">
      <c r="A2" s="4" t="s">
        <v>12</v>
      </c>
      <c r="B2" s="4"/>
      <c r="C2" s="4"/>
      <c r="D2" s="4"/>
      <c r="E2" s="5" t="s">
        <v>25</v>
      </c>
      <c r="I2" s="7"/>
    </row>
    <row r="3" spans="1:10">
      <c r="A3" s="4" t="s">
        <v>11</v>
      </c>
      <c r="B3" s="4"/>
      <c r="C3" s="4"/>
      <c r="D3" s="4"/>
      <c r="F3" s="30"/>
      <c r="G3" s="30"/>
      <c r="H3" s="30"/>
      <c r="I3" s="7"/>
    </row>
    <row r="4" spans="1:10" s="5" customFormat="1" ht="18" customHeight="1">
      <c r="A4" s="8" t="s">
        <v>18</v>
      </c>
      <c r="B4" s="9"/>
      <c r="C4" s="9"/>
      <c r="D4" s="9"/>
      <c r="F4" s="31" t="s">
        <v>25</v>
      </c>
      <c r="G4" s="31"/>
      <c r="H4" s="31"/>
    </row>
    <row r="5" spans="1:10" ht="18" customHeight="1">
      <c r="A5" s="1" t="s">
        <v>4</v>
      </c>
      <c r="B5" s="10">
        <v>22</v>
      </c>
      <c r="C5" s="11"/>
      <c r="D5" s="1"/>
      <c r="F5" s="30"/>
      <c r="G5" s="31" t="s">
        <v>8</v>
      </c>
      <c r="H5" s="31" t="s">
        <v>9</v>
      </c>
    </row>
    <row r="6" spans="1:10" s="15" customFormat="1" ht="18" customHeight="1">
      <c r="A6" s="1" t="s">
        <v>7</v>
      </c>
      <c r="B6" s="12" t="s">
        <v>5</v>
      </c>
      <c r="C6" s="36">
        <v>25108.83</v>
      </c>
      <c r="D6" s="14">
        <f>C6</f>
        <v>25108.83</v>
      </c>
      <c r="F6" s="32">
        <v>11</v>
      </c>
      <c r="G6" s="35">
        <v>21131.67</v>
      </c>
      <c r="H6" s="35">
        <v>21453.67</v>
      </c>
    </row>
    <row r="7" spans="1:10" s="15" customFormat="1" ht="18" customHeight="1">
      <c r="A7" s="1" t="s">
        <v>19</v>
      </c>
      <c r="B7" s="16"/>
      <c r="C7" s="13"/>
      <c r="D7" s="14">
        <f>+C7*$B$26/12</f>
        <v>0</v>
      </c>
      <c r="F7" s="32">
        <v>12</v>
      </c>
      <c r="G7" s="35">
        <v>21491.67</v>
      </c>
      <c r="H7" s="35">
        <v>21821.58</v>
      </c>
    </row>
    <row r="8" spans="1:10" s="15" customFormat="1" ht="18" customHeight="1">
      <c r="A8" s="1" t="s">
        <v>19</v>
      </c>
      <c r="B8" s="16"/>
      <c r="C8" s="17"/>
      <c r="D8" s="14">
        <f>+C8*$B$26/12</f>
        <v>0</v>
      </c>
      <c r="F8" s="32">
        <v>13</v>
      </c>
      <c r="G8" s="35">
        <v>21861.83</v>
      </c>
      <c r="H8" s="35">
        <v>22200.17</v>
      </c>
      <c r="J8" s="5"/>
    </row>
    <row r="9" spans="1:10" ht="18" customHeight="1">
      <c r="A9" s="1" t="s">
        <v>20</v>
      </c>
      <c r="B9" s="1"/>
      <c r="C9" s="17"/>
      <c r="D9" s="14">
        <f>+C9*$B$26/12</f>
        <v>0</v>
      </c>
      <c r="F9" s="32">
        <v>14</v>
      </c>
      <c r="G9" s="35">
        <v>22242.17</v>
      </c>
      <c r="H9" s="35">
        <v>22589</v>
      </c>
    </row>
    <row r="10" spans="1:10" ht="18" customHeight="1">
      <c r="A10" s="1" t="s">
        <v>20</v>
      </c>
      <c r="B10" s="1"/>
      <c r="C10" s="17"/>
      <c r="D10" s="14">
        <f>+C10*$B$26/12</f>
        <v>0</v>
      </c>
      <c r="F10" s="32">
        <v>15</v>
      </c>
      <c r="G10" s="35">
        <v>22617.83</v>
      </c>
      <c r="H10" s="35">
        <v>22973.42</v>
      </c>
    </row>
    <row r="11" spans="1:10" ht="18" customHeight="1">
      <c r="A11" s="1" t="s">
        <v>1</v>
      </c>
      <c r="B11" s="1"/>
      <c r="C11" s="18"/>
      <c r="D11" s="14">
        <f>SUM(D6:D10)</f>
        <v>25108.83</v>
      </c>
      <c r="F11" s="32">
        <v>16</v>
      </c>
      <c r="G11" s="35">
        <v>23002.25</v>
      </c>
      <c r="H11" s="35">
        <v>23366.75</v>
      </c>
    </row>
    <row r="12" spans="1:10" ht="18" customHeight="1">
      <c r="A12" s="1"/>
      <c r="B12" s="1"/>
      <c r="C12" s="18"/>
      <c r="D12" s="14"/>
      <c r="F12" s="32">
        <v>17</v>
      </c>
      <c r="G12" s="35">
        <v>23321.75</v>
      </c>
      <c r="H12" s="35">
        <v>23697.25</v>
      </c>
    </row>
    <row r="13" spans="1:10" ht="18" customHeight="1">
      <c r="A13" s="1" t="s">
        <v>3</v>
      </c>
      <c r="B13" s="1"/>
      <c r="C13" s="10">
        <v>37</v>
      </c>
      <c r="D13" s="14">
        <f>D11/37*C13</f>
        <v>25108.83</v>
      </c>
      <c r="F13" s="32">
        <v>18</v>
      </c>
      <c r="G13" s="35">
        <v>23747.67</v>
      </c>
      <c r="H13" s="35">
        <v>24132.83</v>
      </c>
    </row>
    <row r="14" spans="1:10" s="15" customFormat="1" ht="18" customHeight="1">
      <c r="A14" s="1" t="s">
        <v>21</v>
      </c>
      <c r="B14" s="16"/>
      <c r="C14" s="13"/>
      <c r="D14" s="14">
        <f>+C14*$B$26/12</f>
        <v>0</v>
      </c>
      <c r="F14" s="32">
        <v>19</v>
      </c>
      <c r="G14" s="35">
        <v>24066.58</v>
      </c>
      <c r="H14" s="35">
        <v>24461.5</v>
      </c>
    </row>
    <row r="15" spans="1:10" ht="18" customHeight="1">
      <c r="A15" s="1" t="s">
        <v>22</v>
      </c>
      <c r="B15" s="1"/>
      <c r="C15" s="17"/>
      <c r="D15" s="14">
        <f>+C15*$B$26/12</f>
        <v>0</v>
      </c>
      <c r="F15" s="32">
        <v>20</v>
      </c>
      <c r="G15" s="35">
        <v>24332.67</v>
      </c>
      <c r="H15" s="35">
        <v>24737.67</v>
      </c>
    </row>
    <row r="16" spans="1:10" ht="18" customHeight="1">
      <c r="A16" s="1" t="s">
        <v>2</v>
      </c>
      <c r="B16" s="19">
        <f>D16/(C13*13/3)</f>
        <v>156.60392931392931</v>
      </c>
      <c r="C16" s="20" t="s">
        <v>5</v>
      </c>
      <c r="D16" s="21">
        <f>SUM(D13:D15)</f>
        <v>25108.83</v>
      </c>
      <c r="F16" s="32">
        <v>21</v>
      </c>
      <c r="G16" s="35">
        <v>24735.42</v>
      </c>
      <c r="H16" s="35">
        <v>25150.75</v>
      </c>
    </row>
    <row r="17" spans="1:8" ht="18" customHeight="1">
      <c r="A17" s="1" t="s">
        <v>14</v>
      </c>
      <c r="B17" s="19">
        <f>B16*29/100</f>
        <v>45.415139501039505</v>
      </c>
      <c r="C17" s="10"/>
      <c r="D17" s="21">
        <f>B17*C17</f>
        <v>0</v>
      </c>
      <c r="F17" s="32">
        <v>22</v>
      </c>
      <c r="G17" s="35">
        <v>25108.83</v>
      </c>
      <c r="H17" s="35">
        <v>25524.17</v>
      </c>
    </row>
    <row r="18" spans="1:8" ht="18" customHeight="1">
      <c r="A18" s="2" t="s">
        <v>15</v>
      </c>
      <c r="B18" s="19">
        <f>B16*32.5/100</f>
        <v>50.896277027027025</v>
      </c>
      <c r="C18" s="10"/>
      <c r="D18" s="21">
        <f>B18*C18</f>
        <v>0</v>
      </c>
      <c r="F18" s="32">
        <v>23</v>
      </c>
      <c r="G18" s="35">
        <v>25452.42</v>
      </c>
      <c r="H18" s="35">
        <v>2856.58</v>
      </c>
    </row>
    <row r="19" spans="1:8" ht="18" customHeight="1">
      <c r="A19" s="1" t="s">
        <v>16</v>
      </c>
      <c r="B19" s="19">
        <f>B16*42/100</f>
        <v>65.773650311850318</v>
      </c>
      <c r="C19" s="10"/>
      <c r="D19" s="21">
        <f>B19*C19</f>
        <v>0</v>
      </c>
      <c r="F19" s="32">
        <v>24</v>
      </c>
      <c r="G19" s="35">
        <v>25864.67</v>
      </c>
      <c r="H19" s="35">
        <v>26257.08</v>
      </c>
    </row>
    <row r="20" spans="1:8" ht="18" customHeight="1">
      <c r="A20" s="1" t="s">
        <v>17</v>
      </c>
      <c r="B20" s="19">
        <f>B16*50/100</f>
        <v>78.301964656964657</v>
      </c>
      <c r="C20" s="10"/>
      <c r="D20" s="21">
        <f>B20*C20</f>
        <v>0</v>
      </c>
      <c r="F20" s="32">
        <v>25</v>
      </c>
      <c r="G20" s="35">
        <v>26285.58</v>
      </c>
      <c r="H20" s="35">
        <v>26665.83</v>
      </c>
    </row>
    <row r="21" spans="1:8" s="5" customFormat="1" ht="18" customHeight="1">
      <c r="A21" s="3" t="s">
        <v>0</v>
      </c>
      <c r="B21" s="3"/>
      <c r="C21" s="3"/>
      <c r="D21" s="22">
        <v>0</v>
      </c>
      <c r="F21" s="32">
        <v>26</v>
      </c>
      <c r="G21" s="35">
        <v>26716.25</v>
      </c>
      <c r="H21" s="35">
        <v>27083.5</v>
      </c>
    </row>
    <row r="22" spans="1:8" s="5" customFormat="1" ht="18" customHeight="1">
      <c r="A22" s="3"/>
      <c r="B22" s="3"/>
      <c r="C22" s="3"/>
      <c r="D22" s="22">
        <f>SUM(D16:D21)</f>
        <v>25108.83</v>
      </c>
      <c r="F22" s="32">
        <v>27</v>
      </c>
      <c r="G22" s="35">
        <v>27156.58</v>
      </c>
      <c r="H22" s="35">
        <v>27509.75</v>
      </c>
    </row>
    <row r="23" spans="1:8" ht="18" customHeight="1">
      <c r="A23" s="1" t="s">
        <v>10</v>
      </c>
      <c r="B23" s="1"/>
      <c r="C23" s="14">
        <f>D16*12.6/100+(0.04*D17)+(0.04*D18)</f>
        <v>3163.7125800000003</v>
      </c>
      <c r="D23" s="1"/>
      <c r="F23" s="32">
        <v>28</v>
      </c>
      <c r="G23" s="35">
        <v>27606.75</v>
      </c>
      <c r="H23" s="35">
        <v>27944.83</v>
      </c>
    </row>
    <row r="24" spans="1:8" ht="18" customHeight="1">
      <c r="A24" s="1" t="s">
        <v>6</v>
      </c>
      <c r="B24" s="19">
        <f>C23/3</f>
        <v>1054.57086</v>
      </c>
      <c r="C24" s="14"/>
      <c r="D24" s="1"/>
      <c r="F24" s="32">
        <v>29</v>
      </c>
      <c r="G24" s="35">
        <v>28067.17</v>
      </c>
      <c r="H24" s="35">
        <v>28389.25</v>
      </c>
    </row>
    <row r="25" spans="1:8" ht="18" customHeight="1">
      <c r="A25" s="4"/>
      <c r="B25" s="4"/>
      <c r="C25" s="4"/>
      <c r="D25" s="4"/>
      <c r="F25" s="32">
        <v>30</v>
      </c>
      <c r="G25" s="35">
        <v>28537.5</v>
      </c>
      <c r="H25" s="35">
        <v>28842.42</v>
      </c>
    </row>
    <row r="26" spans="1:8" ht="18" customHeight="1">
      <c r="A26" s="28" t="s">
        <v>23</v>
      </c>
      <c r="B26" s="28">
        <v>1.083866</v>
      </c>
      <c r="C26" s="4"/>
      <c r="D26" s="4"/>
      <c r="F26" s="32">
        <v>31</v>
      </c>
      <c r="G26" s="35">
        <v>29018.42</v>
      </c>
      <c r="H26" s="35">
        <v>29305.25</v>
      </c>
    </row>
    <row r="27" spans="1:8" ht="18" customHeight="1">
      <c r="A27" s="23"/>
      <c r="B27" s="4"/>
      <c r="C27" s="4"/>
      <c r="D27" s="4"/>
      <c r="F27" s="32">
        <v>32</v>
      </c>
      <c r="G27" s="35">
        <v>29510.17</v>
      </c>
      <c r="H27" s="35">
        <v>29777.58</v>
      </c>
    </row>
    <row r="28" spans="1:8" ht="18" customHeight="1">
      <c r="A28" s="24"/>
      <c r="B28" s="4"/>
      <c r="C28" s="4"/>
      <c r="D28" s="4"/>
      <c r="F28" s="32">
        <v>33</v>
      </c>
      <c r="G28" s="35">
        <v>30012.5</v>
      </c>
      <c r="H28" s="35">
        <v>30259.5</v>
      </c>
    </row>
    <row r="29" spans="1:8" ht="18" customHeight="1">
      <c r="A29" s="23"/>
      <c r="F29" s="32">
        <v>34</v>
      </c>
      <c r="G29" s="35">
        <v>30526.58</v>
      </c>
      <c r="H29" s="35">
        <v>30751.919999999998</v>
      </c>
    </row>
    <row r="30" spans="1:8" ht="18" customHeight="1">
      <c r="A30" s="23"/>
      <c r="F30" s="33"/>
      <c r="G30" s="34"/>
      <c r="H30" s="34"/>
    </row>
    <row r="31" spans="1:8" ht="18" customHeight="1"/>
    <row r="32" spans="1:8" ht="18" customHeight="1"/>
    <row r="33" spans="2:6" ht="18" customHeight="1">
      <c r="D33" s="27"/>
    </row>
    <row r="34" spans="2:6" ht="18" customHeight="1"/>
    <row r="35" spans="2:6" ht="18" customHeight="1"/>
    <row r="36" spans="2:6" ht="18" customHeight="1"/>
    <row r="37" spans="2:6">
      <c r="D37" s="26"/>
    </row>
    <row r="41" spans="2:6">
      <c r="B41" s="29"/>
    </row>
    <row r="46" spans="2:6">
      <c r="F46" s="25"/>
    </row>
  </sheetData>
  <phoneticPr fontId="2" type="noConversion"/>
  <pageMargins left="0.78740157480314965" right="0.78740157480314965" top="0.39370078740157483" bottom="0.51181102362204722" header="0" footer="0.39370078740157483"/>
  <pageSetup paperSize="256" orientation="landscape" r:id="rId1"/>
  <headerFooter alignWithMargins="0">
    <oddHeader>&amp;C&amp;Z&amp;F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FOA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Leth</dc:creator>
  <cp:lastModifiedBy>Louise Brandstrup</cp:lastModifiedBy>
  <cp:lastPrinted>2017-01-02T09:21:57Z</cp:lastPrinted>
  <dcterms:created xsi:type="dcterms:W3CDTF">2003-03-07T09:22:16Z</dcterms:created>
  <dcterms:modified xsi:type="dcterms:W3CDTF">2022-10-26T07:40:19Z</dcterms:modified>
</cp:coreProperties>
</file>